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<sst xmlns="http://schemas.openxmlformats.org/spreadsheetml/2006/main" count="210" uniqueCount="141">
  <si>
    <t>银海社区党群服务中文心化类项目报价</t>
  </si>
  <si>
    <t>具体内容</t>
  </si>
  <si>
    <t>材质</t>
  </si>
  <si>
    <t>规格(cm)</t>
  </si>
  <si>
    <t>数量</t>
  </si>
  <si>
    <t>单位</t>
  </si>
  <si>
    <t>单价
（元）</t>
  </si>
  <si>
    <t>金额
（元）</t>
  </si>
  <si>
    <t>备注</t>
  </si>
  <si>
    <t>大
门
外
部</t>
  </si>
  <si>
    <t>旗杆</t>
  </si>
  <si>
    <t>旗杆底座、不锈钢旗杆、国旗</t>
  </si>
  <si>
    <t>套</t>
  </si>
  <si>
    <t>标识导视类</t>
  </si>
  <si>
    <t>门头</t>
  </si>
  <si>
    <t>党徽</t>
  </si>
  <si>
    <t>不锈钢喷红色漆背发光字</t>
  </si>
  <si>
    <t>cm</t>
  </si>
  <si>
    <t>银海社区党建LOGO+银海社区党群服务中心</t>
  </si>
  <si>
    <t>拉丝不锈钢包边+红色面板发光字</t>
  </si>
  <si>
    <t>514*120</t>
  </si>
  <si>
    <t>铭牌</t>
  </si>
  <si>
    <t>中国共产党桂林市象山区平山街道银海社区委员会</t>
  </si>
  <si>
    <t>镜面不锈钢腐蚀牌</t>
  </si>
  <si>
    <t>40*260</t>
  </si>
  <si>
    <t>㎡</t>
  </si>
  <si>
    <t>桂林市象山区平山街道银海社区居民委员会</t>
  </si>
  <si>
    <t>桂林市象山区平山街道银海社区居务监督委员会</t>
  </si>
  <si>
    <t>指示牌</t>
  </si>
  <si>
    <t>银海社区-箭头方向前行200米</t>
  </si>
  <si>
    <t>55*229*2</t>
  </si>
  <si>
    <t>宣传栏</t>
  </si>
  <si>
    <t>党务公开</t>
  </si>
  <si>
    <t>324*213*2</t>
  </si>
  <si>
    <t>居务公开</t>
  </si>
  <si>
    <t>一
层
服
务
大
厅</t>
  </si>
  <si>
    <t>吊牌</t>
  </si>
  <si>
    <t>双面工位窗口吊牌</t>
  </si>
  <si>
    <t>亚克力吊牌</t>
  </si>
  <si>
    <t>39*15</t>
  </si>
  <si>
    <t>块</t>
  </si>
  <si>
    <t>标识牌</t>
  </si>
  <si>
    <t>银海社区新时代文明实践站</t>
  </si>
  <si>
    <t>亚克力 UV背喷</t>
  </si>
  <si>
    <t>80*40</t>
  </si>
  <si>
    <t>一层导视牌</t>
  </si>
  <si>
    <t>一层、二层功能区域导视牌</t>
  </si>
  <si>
    <t>PVC UV喷印覆膜折弯</t>
  </si>
  <si>
    <t>80*120</t>
  </si>
  <si>
    <t>标识提示牌</t>
  </si>
  <si>
    <t>推拉 空调开放 随手关门 自助一体机 自能一体机 等候座椅 直饮水 骑手休息区 手机充电禁止吸烟 请勿攀爬 保持安静 小心台阶 当心滑倒 禁止烟火 非工作人员禁止进入</t>
  </si>
  <si>
    <t>亚克力UV背喷</t>
  </si>
  <si>
    <t>19*9.5</t>
  </si>
  <si>
    <t>文化类</t>
  </si>
  <si>
    <t>背景形象墙</t>
  </si>
  <si>
    <t>为人民服务</t>
  </si>
  <si>
    <t>20mm亚克力水晶字</t>
  </si>
  <si>
    <t>个</t>
  </si>
  <si>
    <t>银海社区党群服务中心功能室标识牌</t>
  </si>
  <si>
    <t>不锈钢腐蚀牌</t>
  </si>
  <si>
    <t>28*8</t>
  </si>
  <si>
    <t>基本情况</t>
  </si>
  <si>
    <t>PVC UV喷印、覆钢化膜折弯造型、亚克力水晶字、轮廓LED发光</t>
  </si>
  <si>
    <t>213*121</t>
  </si>
  <si>
    <t>地图</t>
  </si>
  <si>
    <t>PVC UV喷印、亚克力水晶字、轮廓LED发光</t>
  </si>
  <si>
    <t>96*121</t>
  </si>
  <si>
    <t>荣誉墙</t>
  </si>
  <si>
    <t>历年荣誉</t>
  </si>
  <si>
    <t>PVC UV喷印、亚克力水晶字</t>
  </si>
  <si>
    <t>180*270</t>
  </si>
  <si>
    <t>休
憩
区</t>
  </si>
  <si>
    <t>中国志愿服务</t>
  </si>
  <si>
    <t>服务项目清单，爱国教育、养老爱幼、普法、应急救援、医疗、 助残、心理咨询及疏导等</t>
  </si>
  <si>
    <t>418*122</t>
  </si>
  <si>
    <t>一
层
文
化
展
示
空
间</t>
  </si>
  <si>
    <t>仓库 书记办公室 小区入口 紧急通道</t>
  </si>
  <si>
    <t>半层楼梯</t>
  </si>
  <si>
    <t>四心聚力  和美银海</t>
  </si>
  <si>
    <t>175*94</t>
  </si>
  <si>
    <t>善心善为惠民生</t>
  </si>
  <si>
    <t>PVC UV喷印、覆钢化膜折弯造型、亚克力水晶字、磁吸可更换画面、轮廓LED发光</t>
  </si>
  <si>
    <t>331*237</t>
  </si>
  <si>
    <t>净心守正筑平安</t>
  </si>
  <si>
    <t>557*237</t>
  </si>
  <si>
    <t>红心引航聚合力</t>
  </si>
  <si>
    <t>334*237</t>
  </si>
  <si>
    <t>同心共治促和谐</t>
  </si>
  <si>
    <t>一层
办公区</t>
  </si>
  <si>
    <t>小会议室</t>
  </si>
  <si>
    <t>标语墙</t>
  </si>
  <si>
    <t>银海“四心”圆桌会</t>
  </si>
  <si>
    <t>楼梯</t>
  </si>
  <si>
    <t>1-2层楼梯</t>
  </si>
  <si>
    <t>1层楼梯</t>
  </si>
  <si>
    <t>党史精神阶梯 赓续红色基因、井冈山精神、长征精神、石榴籽精神</t>
  </si>
  <si>
    <t>43*86</t>
  </si>
  <si>
    <t>1-2层楼梯转角</t>
  </si>
  <si>
    <t>赓续精神血脉 勇担时代使命。——从历史中汲取力量  在实践中书写担当</t>
  </si>
  <si>
    <t>264*65</t>
  </si>
  <si>
    <t>2层楼梯</t>
  </si>
  <si>
    <t>党史精神阶梯 赓续红色基因、红船精神、脱贫攻坚精神、新时代奋斗精神</t>
  </si>
  <si>
    <t>二层
右侧
区域</t>
  </si>
  <si>
    <t>文化墙</t>
  </si>
  <si>
    <t>铸牢中华民族共同体意识</t>
  </si>
  <si>
    <t>188*130</t>
  </si>
  <si>
    <t>烘焙区</t>
  </si>
  <si>
    <t>烘焙文化展示</t>
  </si>
  <si>
    <t>月饼、油茶、糖画、桂花糕</t>
  </si>
  <si>
    <t>467*210</t>
  </si>
  <si>
    <t>二楼
过道</t>
  </si>
  <si>
    <t>灯箱</t>
  </si>
  <si>
    <t>八大功能</t>
  </si>
  <si>
    <t>灯箱、PVC UV喷印、亚克力水晶字、轮廓LED发光</t>
  </si>
  <si>
    <t>101*160.5</t>
  </si>
  <si>
    <t>二层
办公区</t>
  </si>
  <si>
    <t>大会议室</t>
  </si>
  <si>
    <t>党旗、入党誓词、三会一课、党员权利、党员义务、党的管理</t>
  </si>
  <si>
    <t>565*225</t>
  </si>
  <si>
    <t>二层
文化 
展示
空间</t>
  </si>
  <si>
    <t>社区邻里情（主题形象 家长学校 老年大学 道德讲堂 清风讲堂 社区微党课 社区邻里故事）</t>
  </si>
  <si>
    <t>730*217</t>
  </si>
  <si>
    <t>社区之家（主题形象 职工之家 妇女之家 儿童之家）</t>
  </si>
  <si>
    <t>社工部办公室</t>
  </si>
  <si>
    <t>社工服务站、老书记工作室</t>
  </si>
  <si>
    <t>286*115*2</t>
  </si>
  <si>
    <t>党员书屋</t>
  </si>
  <si>
    <t>书屋主题</t>
  </si>
  <si>
    <t>46.5*211</t>
  </si>
  <si>
    <t>党员书屋形象墙</t>
  </si>
  <si>
    <t>PVC UV喷印、覆钢化膜折弯造型、亚克力水晶字、、轮廓LED发光</t>
  </si>
  <si>
    <t>286*230</t>
  </si>
  <si>
    <t>快乐阅读</t>
  </si>
  <si>
    <t>158*225</t>
  </si>
  <si>
    <t>非遗手工区</t>
  </si>
  <si>
    <t>非遗文化主题形象墙</t>
  </si>
  <si>
    <t>675*221</t>
  </si>
  <si>
    <t>书画银海</t>
  </si>
  <si>
    <t>244*67</t>
  </si>
  <si>
    <t>合                                计</t>
  </si>
  <si>
    <t xml:space="preserve">                 报价单位：                          联系人：                        联系电话：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</si>
</sst>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pane ySplit="2" topLeftCell="A8" activePane="bottomLeft" state="frozen"/>
      <selection/>
      <selection pane="bottomLeft" activeCell="A1" sqref="A1:L1"/>
    </sheetView>
  </sheetViews>
  <sheetFormatPr defaultColWidth="9" defaultRowHeight="11.25"/>
  <cols>
    <col min="1" max="1" width="2.875" style="1" customWidth="1"/>
    <col min="2" max="2" width="5.125" style="1" customWidth="1"/>
    <col min="3" max="3" width="11" style="1" customWidth="1"/>
    <col min="4" max="4" width="11.25" style="1" customWidth="1"/>
    <col min="5" max="5" width="18.25" style="2" customWidth="1"/>
    <col min="6" max="6" width="14.5" style="3" customWidth="1"/>
    <col min="7" max="7" width="8.125" style="1" customWidth="1"/>
    <col min="8" max="8" width="6.625" style="1" customWidth="1"/>
    <col min="9" max="9" width="4.375" style="1" customWidth="1"/>
    <col min="10" max="11" width="5.125" style="1" customWidth="1"/>
    <col min="12" max="12" width="4.375" style="1" customWidth="1"/>
    <col min="13" max="16384" width="9" style="4"/>
  </cols>
  <sheetData>
    <row r="1" ht="14.25" spans="1:12">
      <c r="A1" s="5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s="1" customFormat="1" ht="22.5" spans="1:12">
      <c r="A2" s="6"/>
      <c r="B2" s="6"/>
      <c r="C2" s="6"/>
      <c r="D2" s="6"/>
      <c r="E2" s="8" t="s">
        <v>1</v>
      </c>
      <c r="F2" s="8" t="s">
        <v>2</v>
      </c>
      <c r="G2" s="6" t="s">
        <v>3</v>
      </c>
      <c r="H2" s="6" t="s">
        <v>4</v>
      </c>
      <c r="I2" s="6" t="s">
        <v>5</v>
      </c>
      <c r="J2" s="8" t="s">
        <v>6</v>
      </c>
      <c r="K2" s="8" t="s">
        <v>7</v>
      </c>
      <c r="L2" s="6" t="s">
        <v>8</v>
      </c>
    </row>
    <row r="3" s="1" customFormat="1" ht="22.5" spans="1:12">
      <c r="A3" s="6">
        <v>1</v>
      </c>
      <c r="B3" s="8" t="s">
        <v>9</v>
      </c>
      <c r="C3" s="6"/>
      <c r="D3" s="6" t="s">
        <v>10</v>
      </c>
      <c r="E3" s="9" t="s">
        <v>11</v>
      </c>
      <c r="F3" s="8"/>
      <c r="G3" s="6"/>
      <c r="H3" s="10">
        <v>1</v>
      </c>
      <c r="I3" s="6" t="s">
        <v>12</v>
      </c>
      <c r="J3" s="10">
        <v>0</v>
      </c>
      <c r="K3" s="10">
        <f t="shared" ref="K3:K35" si="0">H3*J3</f>
        <v>0</v>
      </c>
      <c r="L3" s="6"/>
    </row>
    <row r="4" ht="22.5" spans="1:12">
      <c r="A4" s="6">
        <v>2</v>
      </c>
      <c r="B4" s="6"/>
      <c r="C4" s="6" t="s">
        <v>13</v>
      </c>
      <c r="D4" s="11" t="s">
        <v>14</v>
      </c>
      <c r="E4" s="12" t="s">
        <v>15</v>
      </c>
      <c r="F4" s="13" t="s">
        <v>16</v>
      </c>
      <c r="G4" s="11"/>
      <c r="H4" s="14">
        <v>60</v>
      </c>
      <c r="I4" s="11" t="s">
        <v>17</v>
      </c>
      <c r="J4" s="14">
        <v>0</v>
      </c>
      <c r="K4" s="14">
        <f t="shared" si="0"/>
        <v>0</v>
      </c>
      <c r="L4" s="11"/>
    </row>
    <row r="5" ht="22.5" spans="1:12">
      <c r="A5" s="6">
        <v>3</v>
      </c>
      <c r="B5" s="6"/>
      <c r="C5" s="6"/>
      <c r="D5" s="11"/>
      <c r="E5" s="12" t="s">
        <v>18</v>
      </c>
      <c r="F5" s="13" t="s">
        <v>19</v>
      </c>
      <c r="G5" s="11" t="s">
        <v>20</v>
      </c>
      <c r="H5" s="14">
        <v>660</v>
      </c>
      <c r="I5" s="11" t="s">
        <v>17</v>
      </c>
      <c r="J5" s="14">
        <v>0</v>
      </c>
      <c r="K5" s="14">
        <f t="shared" si="0"/>
        <v>0</v>
      </c>
      <c r="L5" s="11"/>
    </row>
    <row r="6" ht="22.5" spans="1:12">
      <c r="A6" s="6">
        <v>4</v>
      </c>
      <c r="B6" s="6"/>
      <c r="C6" s="6"/>
      <c r="D6" s="11" t="s">
        <v>21</v>
      </c>
      <c r="E6" s="12" t="s">
        <v>22</v>
      </c>
      <c r="F6" s="13" t="s">
        <v>23</v>
      </c>
      <c r="G6" s="11" t="s">
        <v>24</v>
      </c>
      <c r="H6" s="14">
        <f>0.4*2.6</f>
        <v>1.04</v>
      </c>
      <c r="I6" s="15" t="s">
        <v>25</v>
      </c>
      <c r="J6" s="14">
        <v>0</v>
      </c>
      <c r="K6" s="14">
        <f t="shared" si="0"/>
        <v>0</v>
      </c>
      <c r="L6" s="11"/>
    </row>
    <row r="7" ht="22.5" spans="1:12">
      <c r="A7" s="6">
        <v>5</v>
      </c>
      <c r="B7" s="6"/>
      <c r="C7" s="6"/>
      <c r="D7" s="11"/>
      <c r="E7" s="12" t="s">
        <v>26</v>
      </c>
      <c r="F7" s="13" t="s">
        <v>23</v>
      </c>
      <c r="G7" s="11" t="s">
        <v>24</v>
      </c>
      <c r="H7" s="14">
        <v>1.04</v>
      </c>
      <c r="I7" s="15" t="s">
        <v>25</v>
      </c>
      <c r="J7" s="14">
        <v>0</v>
      </c>
      <c r="K7" s="14">
        <f t="shared" si="0"/>
        <v>0</v>
      </c>
      <c r="L7" s="11"/>
    </row>
    <row r="8" ht="22.5" spans="1:12">
      <c r="A8" s="6">
        <v>6</v>
      </c>
      <c r="B8" s="6"/>
      <c r="C8" s="6"/>
      <c r="D8" s="11"/>
      <c r="E8" s="12" t="s">
        <v>27</v>
      </c>
      <c r="F8" s="13" t="s">
        <v>23</v>
      </c>
      <c r="G8" s="11" t="s">
        <v>24</v>
      </c>
      <c r="H8" s="14">
        <v>1.04</v>
      </c>
      <c r="I8" s="15" t="s">
        <v>25</v>
      </c>
      <c r="J8" s="14">
        <v>0</v>
      </c>
      <c r="K8" s="14">
        <f t="shared" si="0"/>
        <v>0</v>
      </c>
      <c r="L8" s="11"/>
    </row>
    <row r="9" ht="22.5" spans="1:12">
      <c r="A9" s="6">
        <v>7</v>
      </c>
      <c r="B9" s="6"/>
      <c r="C9" s="6"/>
      <c r="D9" s="11" t="s">
        <v>28</v>
      </c>
      <c r="E9" s="12" t="s">
        <v>29</v>
      </c>
      <c r="F9" s="13"/>
      <c r="G9" s="11" t="s">
        <v>30</v>
      </c>
      <c r="H9" s="14">
        <f>0.55*2.29*2</f>
        <v>2.519</v>
      </c>
      <c r="I9" s="15" t="s">
        <v>25</v>
      </c>
      <c r="J9" s="14">
        <v>0</v>
      </c>
      <c r="K9" s="14">
        <f t="shared" si="0"/>
        <v>0</v>
      </c>
      <c r="L9" s="11"/>
    </row>
    <row r="10" spans="1:12">
      <c r="A10" s="6">
        <v>8</v>
      </c>
      <c r="B10" s="6"/>
      <c r="C10" s="6"/>
      <c r="D10" s="11" t="s">
        <v>31</v>
      </c>
      <c r="E10" s="12" t="s">
        <v>32</v>
      </c>
      <c r="F10" s="13"/>
      <c r="G10" s="11" t="s">
        <v>33</v>
      </c>
      <c r="H10" s="14">
        <f>3.24*2.13</f>
        <v>6.9012</v>
      </c>
      <c r="I10" s="11" t="s">
        <v>25</v>
      </c>
      <c r="J10" s="14">
        <v>0</v>
      </c>
      <c r="K10" s="14">
        <f t="shared" si="0"/>
        <v>0</v>
      </c>
      <c r="L10" s="11"/>
    </row>
    <row r="11" spans="1:12">
      <c r="A11" s="6">
        <v>9</v>
      </c>
      <c r="B11" s="6"/>
      <c r="C11" s="6"/>
      <c r="D11" s="11"/>
      <c r="E11" s="12" t="s">
        <v>34</v>
      </c>
      <c r="F11" s="13"/>
      <c r="G11" s="11" t="s">
        <v>33</v>
      </c>
      <c r="H11" s="14">
        <f>7.53</f>
        <v>7.53</v>
      </c>
      <c r="I11" s="11" t="s">
        <v>25</v>
      </c>
      <c r="J11" s="14">
        <v>0</v>
      </c>
      <c r="K11" s="14">
        <f t="shared" si="0"/>
        <v>0</v>
      </c>
      <c r="L11" s="11"/>
    </row>
    <row r="12" spans="1:12">
      <c r="A12" s="6">
        <v>10</v>
      </c>
      <c r="B12" s="8" t="s">
        <v>35</v>
      </c>
      <c r="C12" s="6" t="s">
        <v>13</v>
      </c>
      <c r="D12" s="11" t="s">
        <v>36</v>
      </c>
      <c r="E12" s="12" t="s">
        <v>37</v>
      </c>
      <c r="F12" s="13" t="s">
        <v>38</v>
      </c>
      <c r="G12" s="11" t="s">
        <v>39</v>
      </c>
      <c r="H12" s="14">
        <v>9</v>
      </c>
      <c r="I12" s="11" t="s">
        <v>40</v>
      </c>
      <c r="J12" s="14">
        <v>0</v>
      </c>
      <c r="K12" s="14">
        <f t="shared" si="0"/>
        <v>0</v>
      </c>
      <c r="L12" s="11"/>
    </row>
    <row r="13" ht="22.5" spans="1:12">
      <c r="A13" s="6">
        <v>11</v>
      </c>
      <c r="B13" s="6"/>
      <c r="C13" s="6"/>
      <c r="D13" s="11" t="s">
        <v>41</v>
      </c>
      <c r="E13" s="12" t="s">
        <v>42</v>
      </c>
      <c r="F13" s="13" t="s">
        <v>43</v>
      </c>
      <c r="G13" s="11" t="s">
        <v>44</v>
      </c>
      <c r="H13" s="14">
        <v>0.32</v>
      </c>
      <c r="I13" s="11" t="s">
        <v>25</v>
      </c>
      <c r="J13" s="14">
        <v>0</v>
      </c>
      <c r="K13" s="14">
        <f t="shared" si="0"/>
        <v>0</v>
      </c>
      <c r="L13" s="11"/>
    </row>
    <row r="14" ht="22.5" spans="1:12">
      <c r="A14" s="6">
        <v>12</v>
      </c>
      <c r="B14" s="6"/>
      <c r="C14" s="6"/>
      <c r="D14" s="11" t="s">
        <v>45</v>
      </c>
      <c r="E14" s="12" t="s">
        <v>46</v>
      </c>
      <c r="F14" s="13" t="s">
        <v>47</v>
      </c>
      <c r="G14" s="11" t="s">
        <v>48</v>
      </c>
      <c r="H14" s="14">
        <f>0.8*1.2*10</f>
        <v>9.6</v>
      </c>
      <c r="I14" s="11" t="s">
        <v>25</v>
      </c>
      <c r="J14" s="14">
        <v>0</v>
      </c>
      <c r="K14" s="14">
        <f t="shared" si="0"/>
        <v>0</v>
      </c>
      <c r="L14" s="11"/>
    </row>
    <row r="15" ht="78.75" spans="1:12">
      <c r="A15" s="6">
        <v>13</v>
      </c>
      <c r="B15" s="6"/>
      <c r="C15" s="6"/>
      <c r="D15" s="11" t="s">
        <v>49</v>
      </c>
      <c r="E15" s="12" t="s">
        <v>50</v>
      </c>
      <c r="F15" s="13" t="s">
        <v>51</v>
      </c>
      <c r="G15" s="11" t="s">
        <v>52</v>
      </c>
      <c r="H15" s="14">
        <v>17</v>
      </c>
      <c r="I15" s="11" t="s">
        <v>40</v>
      </c>
      <c r="J15" s="14">
        <v>0</v>
      </c>
      <c r="K15" s="14">
        <f t="shared" si="0"/>
        <v>0</v>
      </c>
      <c r="L15" s="11"/>
    </row>
    <row r="16" spans="1:12">
      <c r="A16" s="6">
        <v>14</v>
      </c>
      <c r="B16" s="6"/>
      <c r="C16" s="6" t="s">
        <v>53</v>
      </c>
      <c r="D16" s="11" t="s">
        <v>54</v>
      </c>
      <c r="E16" s="12" t="s">
        <v>55</v>
      </c>
      <c r="F16" s="13" t="s">
        <v>56</v>
      </c>
      <c r="G16" s="11">
        <v>100</v>
      </c>
      <c r="H16" s="14">
        <f>1*6</f>
        <v>6</v>
      </c>
      <c r="I16" s="11" t="s">
        <v>57</v>
      </c>
      <c r="J16" s="14">
        <v>0</v>
      </c>
      <c r="K16" s="14">
        <f t="shared" si="0"/>
        <v>0</v>
      </c>
      <c r="L16" s="11"/>
    </row>
    <row r="17" ht="22.5" spans="1:12">
      <c r="A17" s="6">
        <v>15</v>
      </c>
      <c r="B17" s="6"/>
      <c r="C17" s="6"/>
      <c r="D17" s="11" t="s">
        <v>41</v>
      </c>
      <c r="E17" s="12" t="s">
        <v>58</v>
      </c>
      <c r="F17" s="13" t="s">
        <v>59</v>
      </c>
      <c r="G17" s="11" t="s">
        <v>60</v>
      </c>
      <c r="H17" s="14">
        <v>20</v>
      </c>
      <c r="I17" s="11" t="s">
        <v>40</v>
      </c>
      <c r="J17" s="14">
        <v>0</v>
      </c>
      <c r="K17" s="14">
        <f t="shared" si="0"/>
        <v>0</v>
      </c>
      <c r="L17" s="11"/>
    </row>
    <row r="18" ht="45" spans="1:12">
      <c r="A18" s="6">
        <v>16</v>
      </c>
      <c r="B18" s="6"/>
      <c r="C18" s="6"/>
      <c r="D18" s="11"/>
      <c r="E18" s="12" t="s">
        <v>61</v>
      </c>
      <c r="F18" s="13" t="s">
        <v>62</v>
      </c>
      <c r="G18" s="11" t="s">
        <v>63</v>
      </c>
      <c r="H18" s="14">
        <f>2.13*1.21</f>
        <v>2.5773</v>
      </c>
      <c r="I18" s="11" t="s">
        <v>25</v>
      </c>
      <c r="J18" s="14">
        <v>0</v>
      </c>
      <c r="K18" s="14">
        <f t="shared" si="0"/>
        <v>0</v>
      </c>
      <c r="L18" s="11"/>
    </row>
    <row r="19" ht="33.75" spans="1:12">
      <c r="A19" s="6">
        <v>17</v>
      </c>
      <c r="B19" s="6"/>
      <c r="C19" s="6"/>
      <c r="D19" s="11"/>
      <c r="E19" s="12" t="s">
        <v>64</v>
      </c>
      <c r="F19" s="12" t="s">
        <v>65</v>
      </c>
      <c r="G19" s="11" t="s">
        <v>66</v>
      </c>
      <c r="H19" s="14">
        <f>0.96*1.21</f>
        <v>1.1616</v>
      </c>
      <c r="I19" s="11" t="s">
        <v>25</v>
      </c>
      <c r="J19" s="14">
        <v>0</v>
      </c>
      <c r="K19" s="14">
        <f t="shared" si="0"/>
        <v>0</v>
      </c>
      <c r="L19" s="11"/>
    </row>
    <row r="20" ht="22.5" spans="1:12">
      <c r="A20" s="6">
        <v>18</v>
      </c>
      <c r="B20" s="6"/>
      <c r="C20" s="6"/>
      <c r="D20" s="11" t="s">
        <v>67</v>
      </c>
      <c r="E20" s="12" t="s">
        <v>68</v>
      </c>
      <c r="F20" s="12" t="s">
        <v>69</v>
      </c>
      <c r="G20" s="11" t="s">
        <v>70</v>
      </c>
      <c r="H20" s="14">
        <f>1.8*2.7</f>
        <v>4.86</v>
      </c>
      <c r="I20" s="11" t="s">
        <v>25</v>
      </c>
      <c r="J20" s="14">
        <v>0</v>
      </c>
      <c r="K20" s="14">
        <f t="shared" si="0"/>
        <v>0</v>
      </c>
      <c r="L20" s="11"/>
    </row>
    <row r="21" ht="45" spans="1:12">
      <c r="A21" s="6">
        <v>19</v>
      </c>
      <c r="B21" s="8" t="s">
        <v>71</v>
      </c>
      <c r="C21" s="6" t="s">
        <v>53</v>
      </c>
      <c r="D21" s="11" t="s">
        <v>72</v>
      </c>
      <c r="E21" s="12" t="s">
        <v>73</v>
      </c>
      <c r="F21" s="12" t="s">
        <v>62</v>
      </c>
      <c r="G21" s="11" t="s">
        <v>74</v>
      </c>
      <c r="H21" s="14">
        <f>4.18*1.22</f>
        <v>5.0996</v>
      </c>
      <c r="I21" s="11" t="s">
        <v>25</v>
      </c>
      <c r="J21" s="14">
        <v>0</v>
      </c>
      <c r="K21" s="14">
        <f t="shared" si="0"/>
        <v>0</v>
      </c>
      <c r="L21" s="11"/>
    </row>
    <row r="22" ht="22.5" spans="1:12">
      <c r="A22" s="6">
        <v>20</v>
      </c>
      <c r="B22" s="8" t="s">
        <v>75</v>
      </c>
      <c r="C22" s="6" t="s">
        <v>13</v>
      </c>
      <c r="D22" s="11"/>
      <c r="E22" s="12" t="s">
        <v>76</v>
      </c>
      <c r="F22" s="13" t="s">
        <v>51</v>
      </c>
      <c r="G22" s="11" t="s">
        <v>52</v>
      </c>
      <c r="H22" s="14">
        <v>15</v>
      </c>
      <c r="I22" s="11" t="s">
        <v>40</v>
      </c>
      <c r="J22" s="14">
        <v>0</v>
      </c>
      <c r="K22" s="14">
        <f t="shared" si="0"/>
        <v>0</v>
      </c>
      <c r="L22" s="11"/>
    </row>
    <row r="23" ht="45" spans="1:12">
      <c r="A23" s="6">
        <v>21</v>
      </c>
      <c r="B23" s="8"/>
      <c r="C23" s="6"/>
      <c r="D23" s="11" t="s">
        <v>77</v>
      </c>
      <c r="E23" s="12" t="s">
        <v>78</v>
      </c>
      <c r="F23" s="13" t="s">
        <v>62</v>
      </c>
      <c r="G23" s="11" t="s">
        <v>79</v>
      </c>
      <c r="H23" s="14">
        <f>1.75*0.94</f>
        <v>1.645</v>
      </c>
      <c r="I23" s="11" t="s">
        <v>25</v>
      </c>
      <c r="J23" s="14">
        <v>0</v>
      </c>
      <c r="K23" s="14">
        <f t="shared" si="0"/>
        <v>0</v>
      </c>
      <c r="L23" s="11"/>
    </row>
    <row r="24" ht="45" spans="1:12">
      <c r="A24" s="6">
        <v>22</v>
      </c>
      <c r="B24" s="8"/>
      <c r="C24" s="6"/>
      <c r="D24" s="11"/>
      <c r="E24" s="12" t="s">
        <v>80</v>
      </c>
      <c r="F24" s="13" t="s">
        <v>81</v>
      </c>
      <c r="G24" s="11" t="s">
        <v>82</v>
      </c>
      <c r="H24" s="14">
        <f>3.31*2.37</f>
        <v>7.8447</v>
      </c>
      <c r="I24" s="11" t="s">
        <v>25</v>
      </c>
      <c r="J24" s="14">
        <v>0</v>
      </c>
      <c r="K24" s="14">
        <f t="shared" si="0"/>
        <v>0</v>
      </c>
      <c r="L24" s="11"/>
    </row>
    <row r="25" ht="45" spans="1:12">
      <c r="A25" s="6">
        <v>23</v>
      </c>
      <c r="B25" s="8"/>
      <c r="C25" s="6"/>
      <c r="D25" s="11"/>
      <c r="E25" s="12" t="s">
        <v>83</v>
      </c>
      <c r="F25" s="13" t="s">
        <v>81</v>
      </c>
      <c r="G25" s="11" t="s">
        <v>84</v>
      </c>
      <c r="H25" s="14">
        <f>5.57*2.37</f>
        <v>13.2009</v>
      </c>
      <c r="I25" s="11" t="s">
        <v>25</v>
      </c>
      <c r="J25" s="14">
        <v>0</v>
      </c>
      <c r="K25" s="14">
        <f t="shared" si="0"/>
        <v>0</v>
      </c>
      <c r="L25" s="11"/>
    </row>
    <row r="26" ht="45" spans="1:12">
      <c r="A26" s="6">
        <v>24</v>
      </c>
      <c r="B26" s="8"/>
      <c r="C26" s="6"/>
      <c r="D26" s="11"/>
      <c r="E26" s="12" t="s">
        <v>85</v>
      </c>
      <c r="F26" s="13" t="s">
        <v>81</v>
      </c>
      <c r="G26" s="11" t="s">
        <v>86</v>
      </c>
      <c r="H26" s="14">
        <f>3.34*2.37</f>
        <v>7.9158</v>
      </c>
      <c r="I26" s="11" t="s">
        <v>25</v>
      </c>
      <c r="J26" s="14">
        <v>0</v>
      </c>
      <c r="K26" s="14">
        <f t="shared" si="0"/>
        <v>0</v>
      </c>
      <c r="L26" s="11"/>
    </row>
    <row r="27" ht="45" spans="1:12">
      <c r="A27" s="6">
        <v>25</v>
      </c>
      <c r="B27" s="8"/>
      <c r="C27" s="6"/>
      <c r="D27" s="11"/>
      <c r="E27" s="12" t="s">
        <v>87</v>
      </c>
      <c r="F27" s="13" t="s">
        <v>81</v>
      </c>
      <c r="G27" s="11" t="s">
        <v>82</v>
      </c>
      <c r="H27" s="14">
        <f>3.31*2.37</f>
        <v>7.8447</v>
      </c>
      <c r="I27" s="11" t="s">
        <v>25</v>
      </c>
      <c r="J27" s="14">
        <v>0</v>
      </c>
      <c r="K27" s="14">
        <f t="shared" si="0"/>
        <v>0</v>
      </c>
      <c r="L27" s="11"/>
    </row>
    <row r="28" ht="22.5" spans="1:12">
      <c r="A28" s="6">
        <v>26</v>
      </c>
      <c r="B28" s="8" t="s">
        <v>88</v>
      </c>
      <c r="C28" s="6" t="s">
        <v>89</v>
      </c>
      <c r="D28" s="11" t="s">
        <v>90</v>
      </c>
      <c r="E28" s="12" t="s">
        <v>91</v>
      </c>
      <c r="F28" s="13" t="s">
        <v>56</v>
      </c>
      <c r="G28" s="11">
        <v>50</v>
      </c>
      <c r="H28" s="14">
        <v>825</v>
      </c>
      <c r="I28" s="11" t="s">
        <v>17</v>
      </c>
      <c r="J28" s="14">
        <v>0</v>
      </c>
      <c r="K28" s="14">
        <f t="shared" si="0"/>
        <v>0</v>
      </c>
      <c r="L28" s="11"/>
    </row>
    <row r="29" ht="45" spans="1:12">
      <c r="A29" s="6">
        <v>27</v>
      </c>
      <c r="B29" s="6" t="s">
        <v>92</v>
      </c>
      <c r="C29" s="6" t="s">
        <v>93</v>
      </c>
      <c r="D29" s="11" t="s">
        <v>94</v>
      </c>
      <c r="E29" s="12" t="s">
        <v>95</v>
      </c>
      <c r="F29" s="13" t="s">
        <v>62</v>
      </c>
      <c r="G29" s="11" t="s">
        <v>96</v>
      </c>
      <c r="H29" s="14">
        <f>0.43*0.86*4</f>
        <v>1.4792</v>
      </c>
      <c r="I29" s="11" t="s">
        <v>25</v>
      </c>
      <c r="J29" s="14">
        <v>0</v>
      </c>
      <c r="K29" s="14">
        <f t="shared" si="0"/>
        <v>0</v>
      </c>
      <c r="L29" s="11"/>
    </row>
    <row r="30" ht="45" spans="1:12">
      <c r="A30" s="6">
        <v>28</v>
      </c>
      <c r="B30" s="6"/>
      <c r="C30" s="6"/>
      <c r="D30" s="11" t="s">
        <v>97</v>
      </c>
      <c r="E30" s="12" t="s">
        <v>98</v>
      </c>
      <c r="F30" s="13" t="s">
        <v>62</v>
      </c>
      <c r="G30" s="11" t="s">
        <v>99</v>
      </c>
      <c r="H30" s="14">
        <f>2.64*0.65</f>
        <v>1.716</v>
      </c>
      <c r="I30" s="11" t="s">
        <v>25</v>
      </c>
      <c r="J30" s="14">
        <v>0</v>
      </c>
      <c r="K30" s="14">
        <f t="shared" si="0"/>
        <v>0</v>
      </c>
      <c r="L30" s="11"/>
    </row>
    <row r="31" ht="45" spans="1:12">
      <c r="A31" s="6">
        <v>29</v>
      </c>
      <c r="B31" s="6"/>
      <c r="C31" s="6"/>
      <c r="D31" s="11" t="s">
        <v>100</v>
      </c>
      <c r="E31" s="12" t="s">
        <v>101</v>
      </c>
      <c r="F31" s="13" t="s">
        <v>62</v>
      </c>
      <c r="G31" s="11" t="s">
        <v>96</v>
      </c>
      <c r="H31" s="14">
        <f>0.43*0.86*4</f>
        <v>1.4792</v>
      </c>
      <c r="I31" s="11" t="s">
        <v>25</v>
      </c>
      <c r="J31" s="14">
        <v>0</v>
      </c>
      <c r="K31" s="14">
        <f t="shared" si="0"/>
        <v>0</v>
      </c>
      <c r="L31" s="11"/>
    </row>
    <row r="32" ht="45" spans="1:12">
      <c r="A32" s="6">
        <v>30</v>
      </c>
      <c r="B32" s="8" t="s">
        <v>102</v>
      </c>
      <c r="C32" s="6" t="s">
        <v>103</v>
      </c>
      <c r="D32" s="11"/>
      <c r="E32" s="12" t="s">
        <v>104</v>
      </c>
      <c r="F32" s="13" t="s">
        <v>62</v>
      </c>
      <c r="G32" s="11" t="s">
        <v>105</v>
      </c>
      <c r="H32" s="14">
        <f>1.88*1.3</f>
        <v>2.444</v>
      </c>
      <c r="I32" s="11" t="s">
        <v>25</v>
      </c>
      <c r="J32" s="14">
        <v>0</v>
      </c>
      <c r="K32" s="14">
        <f t="shared" si="0"/>
        <v>0</v>
      </c>
      <c r="L32" s="11"/>
    </row>
    <row r="33" ht="45" spans="1:12">
      <c r="A33" s="6">
        <v>31</v>
      </c>
      <c r="B33" s="6"/>
      <c r="C33" s="6" t="s">
        <v>106</v>
      </c>
      <c r="D33" s="11" t="s">
        <v>107</v>
      </c>
      <c r="E33" s="12" t="s">
        <v>108</v>
      </c>
      <c r="F33" s="13" t="s">
        <v>81</v>
      </c>
      <c r="G33" s="11" t="s">
        <v>109</v>
      </c>
      <c r="H33" s="14">
        <f>4.67*2.1</f>
        <v>9.807</v>
      </c>
      <c r="I33" s="11" t="s">
        <v>25</v>
      </c>
      <c r="J33" s="14">
        <v>0</v>
      </c>
      <c r="K33" s="14">
        <f t="shared" si="0"/>
        <v>0</v>
      </c>
      <c r="L33" s="11"/>
    </row>
    <row r="34" ht="33.75" spans="1:12">
      <c r="A34" s="6">
        <v>32</v>
      </c>
      <c r="B34" s="8" t="s">
        <v>110</v>
      </c>
      <c r="C34" s="6" t="s">
        <v>111</v>
      </c>
      <c r="D34" s="11" t="s">
        <v>112</v>
      </c>
      <c r="E34" s="12"/>
      <c r="F34" s="13" t="s">
        <v>113</v>
      </c>
      <c r="G34" s="11" t="s">
        <v>114</v>
      </c>
      <c r="H34" s="14">
        <f>1.01*1.605*5</f>
        <v>8.10525</v>
      </c>
      <c r="I34" s="11" t="s">
        <v>25</v>
      </c>
      <c r="J34" s="14">
        <v>0</v>
      </c>
      <c r="K34" s="14">
        <f t="shared" si="0"/>
        <v>0</v>
      </c>
      <c r="L34" s="11"/>
    </row>
    <row r="35" ht="45" spans="1:12">
      <c r="A35" s="6">
        <v>33</v>
      </c>
      <c r="B35" s="8" t="s">
        <v>115</v>
      </c>
      <c r="C35" s="6" t="s">
        <v>116</v>
      </c>
      <c r="D35" s="11"/>
      <c r="E35" s="12" t="s">
        <v>117</v>
      </c>
      <c r="F35" s="13" t="s">
        <v>62</v>
      </c>
      <c r="G35" s="11" t="s">
        <v>118</v>
      </c>
      <c r="H35" s="14">
        <f>5.65*2.25</f>
        <v>12.7125</v>
      </c>
      <c r="I35" s="11" t="s">
        <v>25</v>
      </c>
      <c r="J35" s="14">
        <v>0</v>
      </c>
      <c r="K35" s="14">
        <f t="shared" si="0"/>
        <v>0</v>
      </c>
      <c r="L35" s="11"/>
    </row>
    <row r="36" ht="45" spans="1:12">
      <c r="A36" s="6">
        <v>34</v>
      </c>
      <c r="B36" s="8" t="s">
        <v>119</v>
      </c>
      <c r="C36" s="6"/>
      <c r="D36" s="11"/>
      <c r="E36" s="12" t="s">
        <v>120</v>
      </c>
      <c r="F36" s="13" t="s">
        <v>81</v>
      </c>
      <c r="G36" s="11" t="s">
        <v>121</v>
      </c>
      <c r="H36" s="14">
        <f>7.3*2.17</f>
        <v>15.841</v>
      </c>
      <c r="I36" s="11" t="s">
        <v>25</v>
      </c>
      <c r="J36" s="14">
        <v>0</v>
      </c>
      <c r="K36" s="14">
        <f t="shared" ref="K36:K43" si="1">H36*J36</f>
        <v>0</v>
      </c>
      <c r="L36" s="11"/>
    </row>
    <row r="37" ht="45" spans="1:12">
      <c r="A37" s="6">
        <v>35</v>
      </c>
      <c r="B37" s="8"/>
      <c r="C37" s="6"/>
      <c r="D37" s="11"/>
      <c r="E37" s="12" t="s">
        <v>122</v>
      </c>
      <c r="F37" s="13" t="s">
        <v>81</v>
      </c>
      <c r="G37" s="11"/>
      <c r="H37" s="14"/>
      <c r="I37" s="11" t="s">
        <v>25</v>
      </c>
      <c r="J37" s="14"/>
      <c r="K37" s="14">
        <f t="shared" si="1"/>
        <v>0</v>
      </c>
      <c r="L37" s="11"/>
    </row>
    <row r="38" ht="45" spans="1:12">
      <c r="A38" s="6">
        <v>36</v>
      </c>
      <c r="B38" s="8"/>
      <c r="C38" s="6" t="s">
        <v>123</v>
      </c>
      <c r="D38" s="11"/>
      <c r="E38" s="12" t="s">
        <v>124</v>
      </c>
      <c r="F38" s="13" t="s">
        <v>81</v>
      </c>
      <c r="G38" s="11" t="s">
        <v>125</v>
      </c>
      <c r="H38" s="14">
        <f>2.86*1.15*2</f>
        <v>6.578</v>
      </c>
      <c r="I38" s="11" t="s">
        <v>25</v>
      </c>
      <c r="J38" s="14">
        <v>0</v>
      </c>
      <c r="K38" s="14">
        <f t="shared" si="1"/>
        <v>0</v>
      </c>
      <c r="L38" s="11"/>
    </row>
    <row r="39" ht="33.75" spans="1:12">
      <c r="A39" s="6">
        <v>37</v>
      </c>
      <c r="B39" s="8"/>
      <c r="C39" s="6" t="s">
        <v>126</v>
      </c>
      <c r="D39" s="11"/>
      <c r="E39" s="12" t="s">
        <v>127</v>
      </c>
      <c r="F39" s="13" t="s">
        <v>65</v>
      </c>
      <c r="G39" s="11" t="s">
        <v>128</v>
      </c>
      <c r="H39" s="14">
        <f>0.465*2.11</f>
        <v>0.98115</v>
      </c>
      <c r="I39" s="11" t="s">
        <v>25</v>
      </c>
      <c r="J39" s="14">
        <v>0</v>
      </c>
      <c r="K39" s="14">
        <f t="shared" si="1"/>
        <v>0</v>
      </c>
      <c r="L39" s="11"/>
    </row>
    <row r="40" ht="45" spans="1:12">
      <c r="A40" s="6">
        <v>38</v>
      </c>
      <c r="B40" s="8"/>
      <c r="C40" s="6"/>
      <c r="D40" s="11"/>
      <c r="E40" s="12" t="s">
        <v>129</v>
      </c>
      <c r="F40" s="13" t="s">
        <v>130</v>
      </c>
      <c r="G40" s="11" t="s">
        <v>131</v>
      </c>
      <c r="H40" s="14">
        <f>2.86*2.3</f>
        <v>6.578</v>
      </c>
      <c r="I40" s="11" t="s">
        <v>25</v>
      </c>
      <c r="J40" s="14">
        <v>0</v>
      </c>
      <c r="K40" s="14">
        <f t="shared" si="1"/>
        <v>0</v>
      </c>
      <c r="L40" s="11"/>
    </row>
    <row r="41" ht="45" spans="1:12">
      <c r="A41" s="6">
        <v>39</v>
      </c>
      <c r="B41" s="8"/>
      <c r="C41" s="6"/>
      <c r="D41" s="11"/>
      <c r="E41" s="12" t="s">
        <v>132</v>
      </c>
      <c r="F41" s="13" t="s">
        <v>130</v>
      </c>
      <c r="G41" s="11" t="s">
        <v>133</v>
      </c>
      <c r="H41" s="14">
        <f>1.58*2.25</f>
        <v>3.555</v>
      </c>
      <c r="I41" s="11" t="s">
        <v>25</v>
      </c>
      <c r="J41" s="14">
        <v>0</v>
      </c>
      <c r="K41" s="14">
        <f t="shared" si="1"/>
        <v>0</v>
      </c>
      <c r="L41" s="11"/>
    </row>
    <row r="42" ht="45" spans="1:12">
      <c r="A42" s="6">
        <v>40</v>
      </c>
      <c r="B42" s="8"/>
      <c r="C42" s="6" t="s">
        <v>134</v>
      </c>
      <c r="D42" s="11"/>
      <c r="E42" s="12" t="s">
        <v>135</v>
      </c>
      <c r="F42" s="13" t="s">
        <v>81</v>
      </c>
      <c r="G42" s="11" t="s">
        <v>136</v>
      </c>
      <c r="H42" s="14">
        <f>6.75*2.21</f>
        <v>14.9175</v>
      </c>
      <c r="I42" s="11" t="s">
        <v>25</v>
      </c>
      <c r="J42" s="14">
        <v>0</v>
      </c>
      <c r="K42" s="14">
        <f t="shared" si="1"/>
        <v>0</v>
      </c>
      <c r="L42" s="11"/>
    </row>
    <row r="43" ht="45" spans="1:12">
      <c r="A43" s="6">
        <v>41</v>
      </c>
      <c r="B43" s="8"/>
      <c r="C43" s="6"/>
      <c r="D43" s="11" t="s">
        <v>90</v>
      </c>
      <c r="E43" s="12" t="s">
        <v>137</v>
      </c>
      <c r="F43" s="13" t="s">
        <v>62</v>
      </c>
      <c r="G43" s="11" t="s">
        <v>138</v>
      </c>
      <c r="H43" s="14">
        <f>2.44*0.67</f>
        <v>1.6348</v>
      </c>
      <c r="I43" s="11" t="s">
        <v>25</v>
      </c>
      <c r="J43" s="14">
        <v>0</v>
      </c>
      <c r="K43" s="14">
        <f t="shared" si="1"/>
        <v>0</v>
      </c>
      <c r="L43" s="11"/>
    </row>
    <row r="44" ht="20" customHeight="1" spans="1:12">
      <c r="A44" s="6" t="s">
        <v>139</v>
      </c>
      <c r="B44" s="6"/>
      <c r="C44" s="6"/>
      <c r="D44" s="6"/>
      <c r="E44" s="7"/>
      <c r="F44" s="6"/>
      <c r="G44" s="6"/>
      <c r="H44" s="6"/>
      <c r="I44" s="6"/>
      <c r="J44" s="6"/>
      <c r="K44" s="10">
        <f>SUM(K3:K43)</f>
        <v>0</v>
      </c>
      <c r="L44" s="10"/>
    </row>
    <row r="45" spans="1:12">
      <c r="A45" s="16" t="s">
        <v>140</v>
      </c>
      <c r="E45" s="17"/>
      <c r="F45" s="16"/>
    </row>
  </sheetData>
  <mergeCells count="32">
    <mergeCell ref="A1:L1"/>
    <mergeCell ref="A44:J44"/>
    <mergeCell ref="K44:L44"/>
    <mergeCell ref="A45:L45"/>
    <mergeCell ref="B3:B11"/>
    <mergeCell ref="B12:B20"/>
    <mergeCell ref="B22:B27"/>
    <mergeCell ref="B29:B31"/>
    <mergeCell ref="B32:B33"/>
    <mergeCell ref="B36:B43"/>
    <mergeCell ref="C4:C9"/>
    <mergeCell ref="C10:C11"/>
    <mergeCell ref="C12:C15"/>
    <mergeCell ref="C16:C20"/>
    <mergeCell ref="C23:C27"/>
    <mergeCell ref="C29:C31"/>
    <mergeCell ref="C36:C37"/>
    <mergeCell ref="C39:C41"/>
    <mergeCell ref="C42:C43"/>
    <mergeCell ref="D4:D5"/>
    <mergeCell ref="D6:D8"/>
    <mergeCell ref="D10:D11"/>
    <mergeCell ref="D18:D19"/>
    <mergeCell ref="D36:D37"/>
    <mergeCell ref="G36:G37"/>
    <mergeCell ref="H36:H37"/>
    <mergeCell ref="J36:J37"/>
    <mergeCell ref="L4:L5"/>
    <mergeCell ref="L10:L11"/>
    <mergeCell ref="L18:L19"/>
    <mergeCell ref="L29:L31"/>
    <mergeCell ref="L36:L37"/>
  </mergeCells>
  <pageMargins left="0.393055555555556" right="0.393055555555556" top="0.393055555555556" bottom="0.393055555555556" header="0" footer="0"/>
  <pageSetup paperSize="9" orientation="portrait" horizontalDpi="600"/>
  <headerFooter/>
  <ignoredErrors>
    <ignoredError sqref="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cecequeen℡</cp:lastModifiedBy>
  <dcterms:created xsi:type="dcterms:W3CDTF">2025-10-10T11:52:00Z</dcterms:created>
  <dcterms:modified xsi:type="dcterms:W3CDTF">2026-04-01T09:13:38Z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D7445EBF237A4C4287F7CBA871B8EA63_13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